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408" yWindow="12" windowWidth="8400" windowHeight="4188"/>
  </bookViews>
  <sheets>
    <sheet name="Model" sheetId="1" r:id="rId1"/>
    <sheet name="Revised model" sheetId="2" r:id="rId2"/>
    <sheet name="Revised model_STS" sheetId="3" state="veryHidden" r:id="rId3"/>
    <sheet name="STS_1" sheetId="4" r:id="rId4"/>
  </sheets>
  <definedNames>
    <definedName name="ChartData" localSheetId="3">STS_1!$K$5:$K$11</definedName>
    <definedName name="Demand1" localSheetId="1">'Revised model'!$F$16:$F$17</definedName>
    <definedName name="Demand1">Model!$F$16:$F$17</definedName>
    <definedName name="Demand2" localSheetId="1">'Revised model'!$F$21:$F$22</definedName>
    <definedName name="Demand2">Model!$F$21:$F$22</definedName>
    <definedName name="HrsAvail" localSheetId="1">'Revised model'!$E$26:$F$27</definedName>
    <definedName name="HrsAvail">Model!$E$26:$F$27</definedName>
    <definedName name="HrsUsed" localSheetId="1">'Revised model'!$B$26:$C$27</definedName>
    <definedName name="HrsUsed">Model!$B$26:$C$27</definedName>
    <definedName name="InputValues" localSheetId="3">STS_1!$A$5:$A$11</definedName>
    <definedName name="OutputAddresses" localSheetId="3">STS_1!$B$4</definedName>
    <definedName name="OutputValues" localSheetId="3">STS_1!$B$5:$B$11</definedName>
    <definedName name="Prod1" localSheetId="1">'Revised model'!$B$16:$C$17</definedName>
    <definedName name="Prod1">Model!$B$16:$C$17</definedName>
    <definedName name="Prod2" localSheetId="1">'Revised model'!$B$21:$C$22</definedName>
    <definedName name="Prod2">Model!$B$21:$C$22</definedName>
    <definedName name="Rev" localSheetId="1">'Revised model'!$B$29</definedName>
    <definedName name="Rev">Model!$B$29</definedName>
    <definedName name="solver_adj" localSheetId="0" hidden="1">Model!$B$16:$C$17,Model!$B$21:$C$22</definedName>
    <definedName name="solver_adj" localSheetId="1" hidden="1">'Revised model'!$B$16:$C$17,'Revised model'!$B$21:$C$22</definedName>
    <definedName name="solver_cvg" localSheetId="0" hidden="1">0.001</definedName>
    <definedName name="solver_cvg" localSheetId="1" hidden="1">0.001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Model!$B$26:$C$27</definedName>
    <definedName name="solver_lhs1" localSheetId="1" hidden="1">'Revised model'!$B$26:$C$27</definedName>
    <definedName name="solver_lhs2" localSheetId="0" hidden="1">Model!$D$21:$D$22</definedName>
    <definedName name="solver_lhs2" localSheetId="1" hidden="1">'Revised model'!$D$21:$D$22</definedName>
    <definedName name="solver_lhs3" localSheetId="0" hidden="1">Model!$D$16:$D$17</definedName>
    <definedName name="solver_lhs3" localSheetId="1" hidden="1">'Revised model'!$D$16:$D$17</definedName>
    <definedName name="solver_lhs4" localSheetId="0" hidden="1">Model!$D$21:$D$22</definedName>
    <definedName name="solver_lhs4" localSheetId="1" hidden="1">'Revised model'!$D$21:$D$22</definedName>
    <definedName name="solver_lhs5" localSheetId="0" hidden="1">Model!$B$26:$C$27</definedName>
    <definedName name="solver_lhs5" localSheetId="1" hidden="1">'Revised model'!$B$26:$C$27</definedName>
    <definedName name="solver_lin" localSheetId="0" hidden="1">1</definedName>
    <definedName name="solver_lin" localSheetId="1" hidden="1">1</definedName>
    <definedName name="solver_neg" localSheetId="0" hidden="1">1</definedName>
    <definedName name="solver_neg" localSheetId="1" hidden="1">1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Model!$B$29</definedName>
    <definedName name="solver_opt" localSheetId="1" hidden="1">'Revised model'!$B$29</definedName>
    <definedName name="solver_pre" localSheetId="0" hidden="1">0.000001</definedName>
    <definedName name="solver_pre" localSheetId="1" hidden="1">0.000001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1</definedName>
    <definedName name="solver_rel4" localSheetId="1" hidden="1">1</definedName>
    <definedName name="solver_rel5" localSheetId="0" hidden="1">1</definedName>
    <definedName name="solver_rel5" localSheetId="1" hidden="1">1</definedName>
    <definedName name="solver_rhs1" localSheetId="0" hidden="1">Model!$E$26:$F$27</definedName>
    <definedName name="solver_rhs1" localSheetId="1" hidden="1">'Revised model'!$E$26:$F$27</definedName>
    <definedName name="solver_rhs2" localSheetId="0" hidden="1">Model!$F$21:$F$22</definedName>
    <definedName name="solver_rhs2" localSheetId="1" hidden="1">'Revised model'!$F$21:$F$22</definedName>
    <definedName name="solver_rhs3" localSheetId="0" hidden="1">Model!$F$16:$F$17</definedName>
    <definedName name="solver_rhs3" localSheetId="1" hidden="1">'Revised model'!$F$16:$F$17</definedName>
    <definedName name="solver_rhs4" localSheetId="0" hidden="1">Model!$F$21:$F$22</definedName>
    <definedName name="solver_rhs4" localSheetId="1" hidden="1">'Revised model'!$F$21:$F$22</definedName>
    <definedName name="solver_rhs5" localSheetId="0" hidden="1">Model!$E$26:$F$27</definedName>
    <definedName name="solver_rhs5" localSheetId="1" hidden="1">'Revised model'!$E$26:$F$27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TotProd1" localSheetId="1">'Revised model'!$D$16:$D$17</definedName>
    <definedName name="TotProd1">Model!$D$16:$D$17</definedName>
    <definedName name="TotProd2" localSheetId="1">'Revised model'!$D$21:$D$22</definedName>
    <definedName name="TotProd2">Model!$D$21:$D$22</definedName>
  </definedNames>
  <calcPr calcId="152511"/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6" i="4"/>
  <c r="K1" i="4"/>
  <c r="J4" i="4"/>
  <c r="K10" i="4" s="1"/>
  <c r="B11" i="2"/>
  <c r="F16" i="2" s="1"/>
  <c r="C11" i="2"/>
  <c r="F21" i="2" s="1"/>
  <c r="B12" i="2"/>
  <c r="C12" i="2"/>
  <c r="F22" i="2" s="1"/>
  <c r="C27" i="2"/>
  <c r="B27" i="2"/>
  <c r="C26" i="2"/>
  <c r="B26" i="2"/>
  <c r="D22" i="2"/>
  <c r="D21" i="2"/>
  <c r="F17" i="2"/>
  <c r="D17" i="2"/>
  <c r="D16" i="2"/>
  <c r="D17" i="1"/>
  <c r="D16" i="1"/>
  <c r="B29" i="1" s="1"/>
  <c r="D22" i="1"/>
  <c r="D21" i="1"/>
  <c r="F21" i="1"/>
  <c r="F22" i="1"/>
  <c r="F16" i="1"/>
  <c r="F17" i="1"/>
  <c r="C27" i="1"/>
  <c r="B26" i="1"/>
  <c r="C26" i="1"/>
  <c r="B27" i="1"/>
  <c r="K5" i="4" l="1"/>
  <c r="K7" i="4"/>
  <c r="K6" i="4"/>
  <c r="K8" i="4"/>
  <c r="K11" i="4"/>
  <c r="K9" i="4"/>
  <c r="B29" i="2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<sst xmlns="http://schemas.openxmlformats.org/spreadsheetml/2006/main" count="99" uniqueCount="28">
  <si>
    <t>Machine 1</t>
  </si>
  <si>
    <t>Machine 2</t>
  </si>
  <si>
    <t>Product 1</t>
  </si>
  <si>
    <t>Product 2</t>
  </si>
  <si>
    <t>Prices</t>
  </si>
  <si>
    <t>Month 1</t>
  </si>
  <si>
    <t>Month 2</t>
  </si>
  <si>
    <t>Month 1 production</t>
  </si>
  <si>
    <t>Total</t>
  </si>
  <si>
    <t>Market</t>
  </si>
  <si>
    <t>&lt;=</t>
  </si>
  <si>
    <t>Month 2 production</t>
  </si>
  <si>
    <t>Hours used per month</t>
  </si>
  <si>
    <t>Available hours per month</t>
  </si>
  <si>
    <t>Total revenue</t>
  </si>
  <si>
    <t>Times (hours) needed to product each product on each machine</t>
  </si>
  <si>
    <t>Demands and prices</t>
  </si>
  <si>
    <t>Demands</t>
  </si>
  <si>
    <t>Original demands</t>
  </si>
  <si>
    <t>Factor k</t>
  </si>
  <si>
    <t>$J$11</t>
  </si>
  <si>
    <t>$B$29</t>
  </si>
  <si>
    <t>Oneway analysis for Solver model in Revised model worksheet</t>
  </si>
  <si>
    <t>Factor k (cell $J$11) values along side, output cell(s) along top</t>
  </si>
  <si>
    <t>Rev</t>
  </si>
  <si>
    <t>Data for chart</t>
  </si>
  <si>
    <t>Change in revenue</t>
  </si>
  <si>
    <t>Manufacturing two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</si>
</sst>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&quot;$&quot;#,##0;\-&quot;$&quot;#,##0"/>
    <numFmt numFmtId="166" formatCode="0.0"/>
  </numFmts>
  <fonts count="6" x14ac:knownFonts="1"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2" borderId="0" xfId="0" applyFont="1" applyFill="1" applyBorder="1"/>
    <xf numFmtId="0" fontId="2" fillId="0" borderId="0" xfId="0" applyFont="1" applyAlignment="1">
      <alignment horizontal="right"/>
    </xf>
    <xf numFmtId="165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/>
    <xf numFmtId="0" fontId="2" fillId="3" borderId="0" xfId="0" applyFont="1" applyFill="1" applyBorder="1"/>
    <xf numFmtId="2" fontId="2" fillId="3" borderId="0" xfId="0" applyNumberFormat="1" applyFont="1" applyFill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Continuous"/>
    </xf>
    <xf numFmtId="164" fontId="2" fillId="4" borderId="0" xfId="0" applyNumberFormat="1" applyFont="1" applyFill="1" applyBorder="1"/>
    <xf numFmtId="0" fontId="2" fillId="0" borderId="0" xfId="0" applyFont="1" applyFill="1" applyBorder="1"/>
    <xf numFmtId="166" fontId="2" fillId="0" borderId="0" xfId="0" applyNumberFormat="1" applyFont="1"/>
    <xf numFmtId="49" fontId="0" fillId="0" borderId="0" xfId="0" applyNumberFormat="1"/>
    <xf numFmtId="0" fontId="3" fillId="0" borderId="0" xfId="0" applyFont="1"/>
    <xf numFmtId="166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4" fillId="0" borderId="0" xfId="0" applyFont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Rev to Factor k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STS_1!$A$5:$A$11</c:f>
              <c:numCache>
                <c:formatCode>0.0</c:formatCode>
                <c:ptCount val="7"/>
                <c:pt idx="0">
                  <c:v>-0.30000001192092896</c:v>
                </c:pt>
                <c:pt idx="1">
                  <c:v>-0.20000001788139343</c:v>
                </c:pt>
                <c:pt idx="2">
                  <c:v>-0.10000000894069672</c:v>
                </c:pt>
                <c:pt idx="3">
                  <c:v>-7.4505805969238281E-9</c:v>
                </c:pt>
                <c:pt idx="4">
                  <c:v>9.9999994039535522E-2</c:v>
                </c:pt>
                <c:pt idx="5">
                  <c:v>0.19999998807907104</c:v>
                </c:pt>
                <c:pt idx="6">
                  <c:v>0.30000001192092896</c:v>
                </c:pt>
              </c:numCache>
            </c:numRef>
          </c:cat>
          <c:val>
            <c:numRef>
              <c:f>STS_1!$K$5:$K$11</c:f>
              <c:numCache>
                <c:formatCode>General</c:formatCode>
                <c:ptCount val="7"/>
                <c:pt idx="0">
                  <c:v>147280</c:v>
                </c:pt>
                <c:pt idx="1">
                  <c:v>168320</c:v>
                </c:pt>
                <c:pt idx="2">
                  <c:v>185120</c:v>
                </c:pt>
                <c:pt idx="3">
                  <c:v>201085.71</c:v>
                </c:pt>
                <c:pt idx="4">
                  <c:v>204301.43</c:v>
                </c:pt>
                <c:pt idx="5">
                  <c:v>207517.14</c:v>
                </c:pt>
                <c:pt idx="6">
                  <c:v>210152.5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683104"/>
        <c:axId val="549683496"/>
      </c:lineChart>
      <c:catAx>
        <c:axId val="5496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Factor k ($J$11)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549683496"/>
        <c:crosses val="autoZero"/>
        <c:auto val="1"/>
        <c:lblAlgn val="ctr"/>
        <c:lblOffset val="100"/>
        <c:noMultiLvlLbl val="0"/>
      </c:catAx>
      <c:valAx>
        <c:axId val="54968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9683104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0</xdr:rowOff>
    </xdr:from>
    <xdr:to>
      <xdr:col>18</xdr:col>
      <xdr:colOff>0</xdr:colOff>
      <xdr:row>27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1</xdr:rowOff>
    </xdr:from>
    <xdr:to>
      <xdr:col>16</xdr:col>
      <xdr:colOff>0</xdr:colOff>
      <xdr:row>3</xdr:row>
      <xdr:rowOff>876301</xdr:rowOff>
    </xdr:to>
    <xdr:sp macro="" textlink="">
      <xdr:nvSpPr>
        <xdr:cNvPr id="3" name="TextBox 2"/>
        <xdr:cNvSpPr txBox="1"/>
      </xdr:nvSpPr>
      <xdr:spPr>
        <a:xfrm>
          <a:off x="7315200" y="571501"/>
          <a:ext cx="2438400" cy="8763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8</xdr:col>
      <xdr:colOff>228600</xdr:colOff>
      <xdr:row>10</xdr:row>
      <xdr:rowOff>7619</xdr:rowOff>
    </xdr:to>
    <xdr:sp macro="" textlink="">
      <xdr:nvSpPr>
        <xdr:cNvPr id="4" name="TextBox 3"/>
        <xdr:cNvSpPr txBox="1"/>
      </xdr:nvSpPr>
      <xdr:spPr>
        <a:xfrm>
          <a:off x="2438400" y="1828800"/>
          <a:ext cx="2667000" cy="92201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As k changes by a constant amount (0.1), revenue increases, but at a decreasing rate, </a:t>
          </a:r>
          <a:r>
            <a:rPr lang="en-US" sz="1100" i="1"/>
            <a:t>not </a:t>
          </a:r>
          <a:r>
            <a:rPr lang="en-US" sz="1100"/>
            <a:t>linearly.  The reason is not intuitively obvious.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9"/>
  <sheetViews>
    <sheetView tabSelected="1" workbookViewId="0"/>
  </sheetViews>
  <sheetFormatPr defaultColWidth="9.109375" defaultRowHeight="14.4" x14ac:dyDescent="0.3"/>
  <cols>
    <col min="1" max="1" width="14.44140625" style="2" customWidth="1"/>
    <col min="2" max="2" width="10.33203125" style="2" customWidth="1"/>
    <col min="3" max="3" width="10.88671875" style="2" customWidth="1"/>
    <col min="4" max="4" width="9.109375" style="2"/>
    <col min="5" max="5" width="11" style="2" customWidth="1"/>
    <col min="6" max="6" width="11.33203125" style="2" customWidth="1"/>
    <col min="7" max="16384" width="9.109375" style="2"/>
  </cols>
  <sheetData>
    <row r="1" spans="1:9" x14ac:dyDescent="0.3">
      <c r="A1" s="1" t="s">
        <v>27</v>
      </c>
      <c r="H1" s="1"/>
    </row>
    <row r="2" spans="1:9" x14ac:dyDescent="0.3">
      <c r="H2" s="3"/>
      <c r="I2" s="3"/>
    </row>
    <row r="3" spans="1:9" x14ac:dyDescent="0.3">
      <c r="A3" s="2" t="s">
        <v>15</v>
      </c>
      <c r="H3" s="3"/>
      <c r="I3" s="3"/>
    </row>
    <row r="4" spans="1:9" x14ac:dyDescent="0.3">
      <c r="B4" s="2" t="s">
        <v>0</v>
      </c>
      <c r="C4" s="2" t="s">
        <v>1</v>
      </c>
      <c r="H4" s="3"/>
      <c r="I4" s="3"/>
    </row>
    <row r="5" spans="1:9" x14ac:dyDescent="0.3">
      <c r="A5" s="2" t="s">
        <v>2</v>
      </c>
      <c r="B5" s="4">
        <v>0.4</v>
      </c>
      <c r="C5" s="4">
        <v>0.30000000000000004</v>
      </c>
      <c r="H5" s="3"/>
      <c r="I5" s="3"/>
    </row>
    <row r="6" spans="1:9" x14ac:dyDescent="0.3">
      <c r="A6" s="2" t="s">
        <v>3</v>
      </c>
      <c r="B6" s="4">
        <v>0.70000000000000007</v>
      </c>
      <c r="C6" s="4">
        <v>0.4</v>
      </c>
      <c r="H6" s="3"/>
      <c r="I6" s="3"/>
    </row>
    <row r="7" spans="1:9" x14ac:dyDescent="0.3">
      <c r="H7" s="3"/>
      <c r="I7" s="3"/>
    </row>
    <row r="8" spans="1:9" x14ac:dyDescent="0.3">
      <c r="A8" s="2" t="s">
        <v>16</v>
      </c>
      <c r="H8" s="3"/>
      <c r="I8" s="3"/>
    </row>
    <row r="9" spans="1:9" x14ac:dyDescent="0.3">
      <c r="B9" s="29" t="s">
        <v>17</v>
      </c>
      <c r="C9" s="29"/>
      <c r="D9" s="29" t="s">
        <v>4</v>
      </c>
      <c r="E9" s="29"/>
      <c r="H9" s="3"/>
      <c r="I9" s="3"/>
    </row>
    <row r="10" spans="1:9" x14ac:dyDescent="0.3">
      <c r="B10" s="5" t="s">
        <v>5</v>
      </c>
      <c r="C10" s="5" t="s">
        <v>6</v>
      </c>
      <c r="D10" s="5" t="s">
        <v>5</v>
      </c>
      <c r="E10" s="5" t="s">
        <v>6</v>
      </c>
      <c r="H10" s="3"/>
      <c r="I10" s="3"/>
    </row>
    <row r="11" spans="1:9" x14ac:dyDescent="0.3">
      <c r="A11" s="2" t="s">
        <v>2</v>
      </c>
      <c r="B11" s="4">
        <v>1000</v>
      </c>
      <c r="C11" s="4">
        <v>1900</v>
      </c>
      <c r="D11" s="6">
        <v>55</v>
      </c>
      <c r="E11" s="6">
        <v>12</v>
      </c>
    </row>
    <row r="12" spans="1:9" x14ac:dyDescent="0.3">
      <c r="A12" s="2" t="s">
        <v>3</v>
      </c>
      <c r="B12" s="4">
        <v>1400</v>
      </c>
      <c r="C12" s="4">
        <v>1300</v>
      </c>
      <c r="D12" s="6">
        <v>65</v>
      </c>
      <c r="E12" s="6">
        <v>32</v>
      </c>
      <c r="H12" s="1"/>
    </row>
    <row r="13" spans="1:9" x14ac:dyDescent="0.3">
      <c r="H13" s="7"/>
      <c r="I13" s="8"/>
    </row>
    <row r="14" spans="1:9" x14ac:dyDescent="0.3">
      <c r="A14" s="2" t="s">
        <v>7</v>
      </c>
      <c r="B14" s="9"/>
      <c r="C14" s="9"/>
      <c r="D14" s="9"/>
      <c r="H14" s="7"/>
      <c r="I14" s="8"/>
    </row>
    <row r="15" spans="1:9" x14ac:dyDescent="0.3">
      <c r="B15" s="5" t="s">
        <v>0</v>
      </c>
      <c r="C15" s="5" t="s">
        <v>1</v>
      </c>
      <c r="D15" s="5" t="s">
        <v>8</v>
      </c>
      <c r="F15" s="5" t="s">
        <v>9</v>
      </c>
      <c r="H15" s="7"/>
      <c r="I15" s="8"/>
    </row>
    <row r="16" spans="1:9" x14ac:dyDescent="0.3">
      <c r="A16" s="2" t="s">
        <v>2</v>
      </c>
      <c r="B16" s="10">
        <v>999.99999999953945</v>
      </c>
      <c r="C16" s="11">
        <v>0</v>
      </c>
      <c r="D16" s="12">
        <f>SUM(B16:C16)</f>
        <v>999.99999999953945</v>
      </c>
      <c r="E16" s="13" t="s">
        <v>10</v>
      </c>
      <c r="F16" s="14">
        <f>B11</f>
        <v>1000</v>
      </c>
      <c r="H16" s="7"/>
      <c r="I16" s="8"/>
    </row>
    <row r="17" spans="1:9" x14ac:dyDescent="0.3">
      <c r="A17" s="2" t="s">
        <v>3</v>
      </c>
      <c r="B17" s="11">
        <v>142.85714285707712</v>
      </c>
      <c r="C17" s="11">
        <v>1249.9999999994243</v>
      </c>
      <c r="D17" s="2">
        <f>SUM(B17:C17)</f>
        <v>1392.8571428565015</v>
      </c>
      <c r="E17" s="13" t="s">
        <v>10</v>
      </c>
      <c r="F17" s="14">
        <f>B12</f>
        <v>1400</v>
      </c>
      <c r="H17" s="7"/>
      <c r="I17" s="8"/>
    </row>
    <row r="18" spans="1:9" x14ac:dyDescent="0.3">
      <c r="H18" s="7"/>
      <c r="I18" s="8"/>
    </row>
    <row r="19" spans="1:9" x14ac:dyDescent="0.3">
      <c r="A19" s="2" t="s">
        <v>11</v>
      </c>
      <c r="B19" s="9"/>
      <c r="C19" s="9"/>
      <c r="D19" s="9"/>
      <c r="H19" s="7"/>
      <c r="I19" s="8"/>
    </row>
    <row r="20" spans="1:9" x14ac:dyDescent="0.3">
      <c r="B20" s="5" t="s">
        <v>0</v>
      </c>
      <c r="C20" s="5" t="s">
        <v>1</v>
      </c>
      <c r="D20" s="5" t="s">
        <v>8</v>
      </c>
      <c r="F20" s="5" t="s">
        <v>9</v>
      </c>
      <c r="H20" s="7"/>
      <c r="I20" s="8"/>
    </row>
    <row r="21" spans="1:9" x14ac:dyDescent="0.3">
      <c r="A21" s="2" t="s">
        <v>2</v>
      </c>
      <c r="B21" s="10">
        <v>1162.5000000037176</v>
      </c>
      <c r="C21" s="11">
        <v>0</v>
      </c>
      <c r="D21" s="12">
        <f>SUM(B21:C21)</f>
        <v>1162.5000000037176</v>
      </c>
      <c r="E21" s="13" t="s">
        <v>10</v>
      </c>
      <c r="F21" s="14">
        <f>C11</f>
        <v>1900</v>
      </c>
      <c r="H21" s="7"/>
      <c r="I21" s="8"/>
    </row>
    <row r="22" spans="1:9" x14ac:dyDescent="0.3">
      <c r="A22" s="2" t="s">
        <v>3</v>
      </c>
      <c r="B22" s="11">
        <v>49.99999999754688</v>
      </c>
      <c r="C22" s="11">
        <v>1249.9999999994247</v>
      </c>
      <c r="D22" s="2">
        <f>SUM(B22:C22)</f>
        <v>1299.9999999969716</v>
      </c>
      <c r="E22" s="13" t="s">
        <v>10</v>
      </c>
      <c r="F22" s="14">
        <f>C12</f>
        <v>1300</v>
      </c>
      <c r="H22" s="7"/>
      <c r="I22" s="8"/>
    </row>
    <row r="23" spans="1:9" x14ac:dyDescent="0.3">
      <c r="H23" s="7"/>
      <c r="I23" s="8"/>
    </row>
    <row r="24" spans="1:9" x14ac:dyDescent="0.3">
      <c r="B24" s="15" t="s">
        <v>12</v>
      </c>
      <c r="C24" s="15"/>
      <c r="E24" s="15" t="s">
        <v>13</v>
      </c>
      <c r="F24" s="15"/>
      <c r="H24" s="7"/>
      <c r="I24" s="8"/>
    </row>
    <row r="25" spans="1:9" x14ac:dyDescent="0.3">
      <c r="B25" s="5" t="s">
        <v>0</v>
      </c>
      <c r="C25" s="5" t="s">
        <v>1</v>
      </c>
      <c r="E25" s="5" t="s">
        <v>0</v>
      </c>
      <c r="F25" s="5" t="s">
        <v>1</v>
      </c>
      <c r="H25" s="7"/>
      <c r="I25" s="8"/>
    </row>
    <row r="26" spans="1:9" x14ac:dyDescent="0.3">
      <c r="A26" s="2" t="s">
        <v>5</v>
      </c>
      <c r="B26" s="2">
        <f>SUMPRODUCT(B16:B17,B5:B6)</f>
        <v>499.99999999976984</v>
      </c>
      <c r="C26" s="2">
        <f>SUMPRODUCT(C16:C17,C5:C6)</f>
        <v>499.99999999976973</v>
      </c>
      <c r="D26" s="13" t="s">
        <v>10</v>
      </c>
      <c r="E26" s="4">
        <v>500</v>
      </c>
      <c r="F26" s="4">
        <v>500</v>
      </c>
    </row>
    <row r="27" spans="1:9" x14ac:dyDescent="0.3">
      <c r="A27" s="2" t="s">
        <v>6</v>
      </c>
      <c r="B27" s="2">
        <f>SUMPRODUCT(B21:B22,B5:B6)</f>
        <v>499.99999999976984</v>
      </c>
      <c r="C27" s="2">
        <f>SUMPRODUCT(C21:C22,C5:C6)</f>
        <v>499.9999999997699</v>
      </c>
      <c r="D27" s="13" t="s">
        <v>10</v>
      </c>
      <c r="E27" s="4">
        <v>500</v>
      </c>
      <c r="F27" s="4">
        <v>500</v>
      </c>
    </row>
    <row r="29" spans="1:9" x14ac:dyDescent="0.3">
      <c r="A29" s="2" t="s">
        <v>14</v>
      </c>
      <c r="B29" s="16">
        <f>SUMPRODUCT(D11:D12,TotProd1)+SUMPRODUCT(E11:E12,TotProd2)</f>
        <v>201085.71428559496</v>
      </c>
    </row>
  </sheetData>
  <mergeCells count="2">
    <mergeCell ref="B9:C9"/>
    <mergeCell ref="D9:E9"/>
  </mergeCells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9"/>
  <sheetViews>
    <sheetView workbookViewId="0"/>
  </sheetViews>
  <sheetFormatPr defaultColWidth="9.109375" defaultRowHeight="14.4" x14ac:dyDescent="0.3"/>
  <cols>
    <col min="1" max="1" width="14.44140625" style="2" customWidth="1"/>
    <col min="2" max="2" width="10.33203125" style="2" customWidth="1"/>
    <col min="3" max="3" width="10.88671875" style="2" customWidth="1"/>
    <col min="4" max="4" width="9.109375" style="2"/>
    <col min="5" max="5" width="11" style="2" customWidth="1"/>
    <col min="6" max="6" width="11.33203125" style="2" customWidth="1"/>
    <col min="7" max="16384" width="9.109375" style="2"/>
  </cols>
  <sheetData>
    <row r="1" spans="1:10" x14ac:dyDescent="0.3">
      <c r="A1" s="1" t="s">
        <v>27</v>
      </c>
      <c r="H1" s="1"/>
    </row>
    <row r="2" spans="1:10" x14ac:dyDescent="0.3">
      <c r="H2" s="3"/>
      <c r="I2" s="3"/>
    </row>
    <row r="3" spans="1:10" x14ac:dyDescent="0.3">
      <c r="A3" s="2" t="s">
        <v>15</v>
      </c>
      <c r="H3" s="3"/>
      <c r="I3" s="3"/>
    </row>
    <row r="4" spans="1:10" x14ac:dyDescent="0.3">
      <c r="B4" s="2" t="s">
        <v>0</v>
      </c>
      <c r="C4" s="2" t="s">
        <v>1</v>
      </c>
      <c r="H4" s="3"/>
      <c r="I4" s="3"/>
    </row>
    <row r="5" spans="1:10" x14ac:dyDescent="0.3">
      <c r="A5" s="2" t="s">
        <v>2</v>
      </c>
      <c r="B5" s="4">
        <v>0.4</v>
      </c>
      <c r="C5" s="4">
        <v>0.30000000000000004</v>
      </c>
      <c r="H5" s="3"/>
      <c r="I5" s="3"/>
    </row>
    <row r="6" spans="1:10" x14ac:dyDescent="0.3">
      <c r="A6" s="2" t="s">
        <v>3</v>
      </c>
      <c r="B6" s="4">
        <v>0.70000000000000007</v>
      </c>
      <c r="C6" s="4">
        <v>0.4</v>
      </c>
      <c r="H6" s="3"/>
      <c r="I6" s="3"/>
    </row>
    <row r="7" spans="1:10" x14ac:dyDescent="0.3">
      <c r="H7" s="3"/>
      <c r="I7" s="3"/>
    </row>
    <row r="8" spans="1:10" x14ac:dyDescent="0.3">
      <c r="A8" s="2" t="s">
        <v>16</v>
      </c>
      <c r="H8" s="3"/>
      <c r="I8" s="3"/>
    </row>
    <row r="9" spans="1:10" x14ac:dyDescent="0.3">
      <c r="B9" s="29" t="s">
        <v>17</v>
      </c>
      <c r="C9" s="29"/>
      <c r="D9" s="29" t="s">
        <v>4</v>
      </c>
      <c r="E9" s="29"/>
      <c r="H9" s="3"/>
      <c r="I9" s="3"/>
    </row>
    <row r="10" spans="1:10" x14ac:dyDescent="0.3">
      <c r="B10" s="5" t="s">
        <v>5</v>
      </c>
      <c r="C10" s="5" t="s">
        <v>6</v>
      </c>
      <c r="D10" s="5" t="s">
        <v>5</v>
      </c>
      <c r="E10" s="5" t="s">
        <v>6</v>
      </c>
      <c r="G10" s="2" t="s">
        <v>18</v>
      </c>
      <c r="H10" s="3"/>
      <c r="I10" s="3"/>
      <c r="J10" s="5" t="s">
        <v>19</v>
      </c>
    </row>
    <row r="11" spans="1:10" x14ac:dyDescent="0.3">
      <c r="A11" s="2" t="s">
        <v>2</v>
      </c>
      <c r="B11" s="17">
        <f t="shared" ref="B11:C12" si="0">G11*(1+$J$11)</f>
        <v>1000</v>
      </c>
      <c r="C11" s="17">
        <f t="shared" si="0"/>
        <v>1900</v>
      </c>
      <c r="D11" s="6">
        <v>55</v>
      </c>
      <c r="E11" s="6">
        <v>12</v>
      </c>
      <c r="G11" s="4">
        <v>1000</v>
      </c>
      <c r="H11" s="4">
        <v>1900</v>
      </c>
      <c r="J11" s="18">
        <v>0</v>
      </c>
    </row>
    <row r="12" spans="1:10" x14ac:dyDescent="0.3">
      <c r="A12" s="2" t="s">
        <v>3</v>
      </c>
      <c r="B12" s="17">
        <f t="shared" si="0"/>
        <v>1400</v>
      </c>
      <c r="C12" s="17">
        <f t="shared" si="0"/>
        <v>1300</v>
      </c>
      <c r="D12" s="6">
        <v>65</v>
      </c>
      <c r="E12" s="6">
        <v>32</v>
      </c>
      <c r="G12" s="4">
        <v>1400</v>
      </c>
      <c r="H12" s="4">
        <v>1300</v>
      </c>
    </row>
    <row r="13" spans="1:10" x14ac:dyDescent="0.3">
      <c r="H13" s="7"/>
      <c r="I13" s="8"/>
    </row>
    <row r="14" spans="1:10" x14ac:dyDescent="0.3">
      <c r="A14" s="2" t="s">
        <v>7</v>
      </c>
      <c r="B14" s="9"/>
      <c r="C14" s="9"/>
      <c r="D14" s="9"/>
      <c r="H14" s="7"/>
      <c r="I14" s="8"/>
    </row>
    <row r="15" spans="1:10" x14ac:dyDescent="0.3">
      <c r="B15" s="5" t="s">
        <v>0</v>
      </c>
      <c r="C15" s="5" t="s">
        <v>1</v>
      </c>
      <c r="D15" s="5" t="s">
        <v>8</v>
      </c>
      <c r="F15" s="5" t="s">
        <v>9</v>
      </c>
      <c r="H15" s="7"/>
      <c r="I15" s="8"/>
    </row>
    <row r="16" spans="1:10" x14ac:dyDescent="0.3">
      <c r="A16" s="2" t="s">
        <v>2</v>
      </c>
      <c r="B16" s="10">
        <v>1000</v>
      </c>
      <c r="C16" s="11">
        <v>0</v>
      </c>
      <c r="D16" s="12">
        <f>SUM(B16:C16)</f>
        <v>1000</v>
      </c>
      <c r="E16" s="13" t="s">
        <v>10</v>
      </c>
      <c r="F16" s="14">
        <f>B11</f>
        <v>1000</v>
      </c>
      <c r="H16" s="7"/>
      <c r="I16" s="8"/>
    </row>
    <row r="17" spans="1:9" x14ac:dyDescent="0.3">
      <c r="A17" s="2" t="s">
        <v>3</v>
      </c>
      <c r="B17" s="11">
        <v>142.85714721679687</v>
      </c>
      <c r="C17" s="11">
        <v>1250</v>
      </c>
      <c r="D17" s="2">
        <f>SUM(B17:C17)</f>
        <v>1392.8571472167969</v>
      </c>
      <c r="E17" s="13" t="s">
        <v>10</v>
      </c>
      <c r="F17" s="14">
        <f>B12</f>
        <v>1400</v>
      </c>
      <c r="H17" s="7"/>
      <c r="I17" s="8"/>
    </row>
    <row r="18" spans="1:9" x14ac:dyDescent="0.3">
      <c r="H18" s="7"/>
      <c r="I18" s="8"/>
    </row>
    <row r="19" spans="1:9" x14ac:dyDescent="0.3">
      <c r="A19" s="2" t="s">
        <v>11</v>
      </c>
      <c r="B19" s="9"/>
      <c r="C19" s="9"/>
      <c r="D19" s="9"/>
      <c r="H19" s="7"/>
      <c r="I19" s="8"/>
    </row>
    <row r="20" spans="1:9" x14ac:dyDescent="0.3">
      <c r="B20" s="5" t="s">
        <v>0</v>
      </c>
      <c r="C20" s="5" t="s">
        <v>1</v>
      </c>
      <c r="D20" s="5" t="s">
        <v>8</v>
      </c>
      <c r="F20" s="5" t="s">
        <v>9</v>
      </c>
      <c r="H20" s="7"/>
      <c r="I20" s="8"/>
    </row>
    <row r="21" spans="1:9" x14ac:dyDescent="0.3">
      <c r="A21" s="2" t="s">
        <v>2</v>
      </c>
      <c r="B21" s="10">
        <v>1162.5</v>
      </c>
      <c r="C21" s="11">
        <v>0</v>
      </c>
      <c r="D21" s="12">
        <f>SUM(B21:C21)</f>
        <v>1162.5</v>
      </c>
      <c r="E21" s="13" t="s">
        <v>10</v>
      </c>
      <c r="F21" s="14">
        <f>C11</f>
        <v>1900</v>
      </c>
      <c r="H21" s="7"/>
      <c r="I21" s="8"/>
    </row>
    <row r="22" spans="1:9" x14ac:dyDescent="0.3">
      <c r="A22" s="2" t="s">
        <v>3</v>
      </c>
      <c r="B22" s="11">
        <v>50</v>
      </c>
      <c r="C22" s="11">
        <v>1250</v>
      </c>
      <c r="D22" s="2">
        <f>SUM(B22:C22)</f>
        <v>1300</v>
      </c>
      <c r="E22" s="13" t="s">
        <v>10</v>
      </c>
      <c r="F22" s="14">
        <f>C12</f>
        <v>1300</v>
      </c>
      <c r="H22" s="7"/>
      <c r="I22" s="8"/>
    </row>
    <row r="23" spans="1:9" x14ac:dyDescent="0.3">
      <c r="H23" s="7"/>
      <c r="I23" s="8"/>
    </row>
    <row r="24" spans="1:9" x14ac:dyDescent="0.3">
      <c r="B24" s="15" t="s">
        <v>12</v>
      </c>
      <c r="C24" s="15"/>
      <c r="E24" s="15" t="s">
        <v>13</v>
      </c>
      <c r="F24" s="15"/>
      <c r="H24" s="7"/>
      <c r="I24" s="8"/>
    </row>
    <row r="25" spans="1:9" x14ac:dyDescent="0.3">
      <c r="B25" s="5" t="s">
        <v>0</v>
      </c>
      <c r="C25" s="5" t="s">
        <v>1</v>
      </c>
      <c r="E25" s="5" t="s">
        <v>0</v>
      </c>
      <c r="F25" s="5" t="s">
        <v>1</v>
      </c>
      <c r="H25" s="7"/>
      <c r="I25" s="8"/>
    </row>
    <row r="26" spans="1:9" x14ac:dyDescent="0.3">
      <c r="A26" s="2" t="s">
        <v>5</v>
      </c>
      <c r="B26" s="2">
        <f>SUMPRODUCT(B16:B17,B5:B6)</f>
        <v>500.0000030517578</v>
      </c>
      <c r="C26" s="2">
        <f>SUMPRODUCT(C16:C17,C5:C6)</f>
        <v>500</v>
      </c>
      <c r="D26" s="13" t="s">
        <v>10</v>
      </c>
      <c r="E26" s="4">
        <v>500</v>
      </c>
      <c r="F26" s="4">
        <v>500</v>
      </c>
    </row>
    <row r="27" spans="1:9" x14ac:dyDescent="0.3">
      <c r="A27" s="2" t="s">
        <v>6</v>
      </c>
      <c r="B27" s="2">
        <f>SUMPRODUCT(B21:B22,B5:B6)</f>
        <v>500</v>
      </c>
      <c r="C27" s="2">
        <f>SUMPRODUCT(C21:C22,C5:C6)</f>
        <v>500</v>
      </c>
      <c r="D27" s="13" t="s">
        <v>10</v>
      </c>
      <c r="E27" s="4">
        <v>500</v>
      </c>
      <c r="F27" s="4">
        <v>500</v>
      </c>
    </row>
    <row r="29" spans="1:9" x14ac:dyDescent="0.3">
      <c r="A29" s="2" t="s">
        <v>14</v>
      </c>
      <c r="B29" s="16">
        <f>SUMPRODUCT(D11:D12,TotProd1)+SUMPRODUCT(E11:E12,TotProd2)</f>
        <v>201085.7145690918</v>
      </c>
    </row>
  </sheetData>
  <mergeCells count="2">
    <mergeCell ref="B9:C9"/>
    <mergeCell ref="D9:E9"/>
  </mergeCells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20</v>
      </c>
    </row>
    <row r="3" spans="1:2" x14ac:dyDescent="0.3">
      <c r="A3">
        <v>1</v>
      </c>
    </row>
    <row r="4" spans="1:2" x14ac:dyDescent="0.3">
      <c r="A4">
        <v>-0.3</v>
      </c>
    </row>
    <row r="5" spans="1:2" x14ac:dyDescent="0.3">
      <c r="A5">
        <v>0.3</v>
      </c>
    </row>
    <row r="6" spans="1:2" x14ac:dyDescent="0.3">
      <c r="A6">
        <v>0.1</v>
      </c>
    </row>
    <row r="8" spans="1:2" x14ac:dyDescent="0.3">
      <c r="A8" s="19"/>
      <c r="B8" s="19"/>
    </row>
    <row r="9" spans="1:2" x14ac:dyDescent="0.3">
      <c r="A9" t="s">
        <v>21</v>
      </c>
    </row>
    <row r="10" spans="1:2" x14ac:dyDescent="0.3">
      <c r="A10" t="s">
        <v>19</v>
      </c>
    </row>
    <row r="15" spans="1:2" x14ac:dyDescent="0.3">
      <c r="B15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1"/>
  <sheetViews>
    <sheetView workbookViewId="0"/>
  </sheetViews>
  <sheetFormatPr defaultRowHeight="14.4" x14ac:dyDescent="0.3"/>
  <sheetData>
    <row r="1" spans="1:11" x14ac:dyDescent="0.3">
      <c r="A1" s="20" t="s">
        <v>22</v>
      </c>
      <c r="K1" s="24" t="str">
        <f>CONCATENATE("Sensitivity of ",$K$4," to ","Factor k")</f>
        <v>Sensitivity of Rev to Factor k</v>
      </c>
    </row>
    <row r="3" spans="1:11" x14ac:dyDescent="0.3">
      <c r="A3" t="s">
        <v>23</v>
      </c>
      <c r="K3" t="s">
        <v>25</v>
      </c>
    </row>
    <row r="4" spans="1:11" ht="86.4" x14ac:dyDescent="0.3">
      <c r="B4" s="22" t="s">
        <v>24</v>
      </c>
      <c r="C4" s="22" t="s">
        <v>26</v>
      </c>
      <c r="J4" s="24">
        <f>MATCH($K$4,OutputAddresses,0)</f>
        <v>1</v>
      </c>
      <c r="K4" s="23" t="s">
        <v>24</v>
      </c>
    </row>
    <row r="5" spans="1:11" x14ac:dyDescent="0.3">
      <c r="A5" s="21">
        <v>-0.30000001192092896</v>
      </c>
      <c r="B5" s="25">
        <v>147280</v>
      </c>
      <c r="K5">
        <f>INDEX(OutputValues,1,$J$4)</f>
        <v>147280</v>
      </c>
    </row>
    <row r="6" spans="1:11" x14ac:dyDescent="0.3">
      <c r="A6" s="21">
        <v>-0.20000001788139343</v>
      </c>
      <c r="B6" s="26">
        <v>168320</v>
      </c>
      <c r="C6" s="28">
        <f>B6-B5</f>
        <v>21040</v>
      </c>
      <c r="K6">
        <f>INDEX(OutputValues,2,$J$4)</f>
        <v>168320</v>
      </c>
    </row>
    <row r="7" spans="1:11" x14ac:dyDescent="0.3">
      <c r="A7" s="21">
        <v>-0.10000000894069672</v>
      </c>
      <c r="B7" s="26">
        <v>185120</v>
      </c>
      <c r="C7" s="28">
        <f t="shared" ref="C7:C11" si="0">B7-B6</f>
        <v>16800</v>
      </c>
      <c r="K7">
        <f>INDEX(OutputValues,3,$J$4)</f>
        <v>185120</v>
      </c>
    </row>
    <row r="8" spans="1:11" x14ac:dyDescent="0.3">
      <c r="A8" s="21">
        <v>-7.4505805969238281E-9</v>
      </c>
      <c r="B8" s="26">
        <v>201085.71</v>
      </c>
      <c r="C8" s="28">
        <f t="shared" si="0"/>
        <v>15965.709999999992</v>
      </c>
      <c r="K8">
        <f>INDEX(OutputValues,4,$J$4)</f>
        <v>201085.71</v>
      </c>
    </row>
    <row r="9" spans="1:11" x14ac:dyDescent="0.3">
      <c r="A9" s="21">
        <v>9.9999994039535522E-2</v>
      </c>
      <c r="B9" s="26">
        <v>204301.43</v>
      </c>
      <c r="C9" s="28">
        <f t="shared" si="0"/>
        <v>3215.7200000000012</v>
      </c>
      <c r="K9">
        <f>INDEX(OutputValues,5,$J$4)</f>
        <v>204301.43</v>
      </c>
    </row>
    <row r="10" spans="1:11" x14ac:dyDescent="0.3">
      <c r="A10" s="21">
        <v>0.19999998807907104</v>
      </c>
      <c r="B10" s="26">
        <v>207517.14</v>
      </c>
      <c r="C10" s="28">
        <f t="shared" si="0"/>
        <v>3215.710000000021</v>
      </c>
      <c r="K10">
        <f>INDEX(OutputValues,6,$J$4)</f>
        <v>207517.14</v>
      </c>
    </row>
    <row r="11" spans="1:11" x14ac:dyDescent="0.3">
      <c r="A11" s="21">
        <v>0.30000001192092896</v>
      </c>
      <c r="B11" s="27">
        <v>210152.5</v>
      </c>
      <c r="C11" s="28">
        <f t="shared" si="0"/>
        <v>2635.359999999986</v>
      </c>
      <c r="K11">
        <f>INDEX(OutputValues,7,$J$4)</f>
        <v>210152.5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22</vt:i4>
      </vt:variant>
    </vt:vector>
  </HeadingPairs>
  <TitlesOfParts>
    <vt:vector size="25" baseType="lpstr">
      <vt:lpstr>Model</vt:lpstr>
      <vt:lpstr>Revised model</vt:lpstr>
      <vt:lpstr>STS_1</vt:lpstr>
      <vt:lpstr>STS_1!ChartData</vt:lpstr>
      <vt:lpstr>'Revised model'!Demand1</vt:lpstr>
      <vt:lpstr>Demand1</vt:lpstr>
      <vt:lpstr>'Revised model'!Demand2</vt:lpstr>
      <vt:lpstr>Demand2</vt:lpstr>
      <vt:lpstr>'Revised model'!HrsAvail</vt:lpstr>
      <vt:lpstr>HrsAvail</vt:lpstr>
      <vt:lpstr>'Revised model'!HrsUsed</vt:lpstr>
      <vt:lpstr>HrsUsed</vt:lpstr>
      <vt:lpstr>STS_1!InputValues</vt:lpstr>
      <vt:lpstr>STS_1!OutputAddresses</vt:lpstr>
      <vt:lpstr>STS_1!OutputValues</vt:lpstr>
      <vt:lpstr>'Revised model'!Prod1</vt:lpstr>
      <vt:lpstr>Prod1</vt:lpstr>
      <vt:lpstr>'Revised model'!Prod2</vt:lpstr>
      <vt:lpstr>Prod2</vt:lpstr>
      <vt:lpstr>'Revised model'!Rev</vt:lpstr>
      <vt:lpstr>Rev</vt:lpstr>
      <vt:lpstr>'Revised model'!TotProd1</vt:lpstr>
      <vt:lpstr>TotProd1</vt:lpstr>
      <vt:lpstr>'Revised model'!TotProd2</vt:lpstr>
      <vt:lpstr>TotProd2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1995-12-15T15:02:55Z</cp:lastPrinted>
  <dcterms:created xsi:type="dcterms:W3CDTF">1995-12-14T03:24:50Z</dcterms:created>
  <dcterms:modified xsi:type="dcterms:W3CDTF">2014-03-09T16:47:44Z</dcterms:modified>
</cp:coreProperties>
</file>